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76932\AppData\Local\rubicon\Acta Nova Client\Data\971162864\"/>
    </mc:Choice>
  </mc:AlternateContent>
  <xr:revisionPtr revIDLastSave="0" documentId="13_ncr:1_{71ABFBB4-F176-4E4F-B863-EF3525A8CB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9" i="1" l="1"/>
  <c r="Z53" i="1"/>
  <c r="Y59" i="1"/>
  <c r="Z41" i="1"/>
  <c r="Y41" i="1"/>
  <c r="Z30" i="1"/>
  <c r="Y30" i="1"/>
  <c r="Z19" i="1"/>
  <c r="Y19" i="1"/>
  <c r="Z12" i="1"/>
  <c r="Y12" i="1"/>
  <c r="Z5" i="1"/>
  <c r="Y5" i="1"/>
  <c r="X41" i="1"/>
  <c r="X30" i="1"/>
  <c r="X59" i="1" s="1"/>
  <c r="X19" i="1"/>
  <c r="X12" i="1"/>
  <c r="X5" i="1"/>
  <c r="W41" i="1" l="1"/>
  <c r="V41" i="1"/>
  <c r="W30" i="1"/>
  <c r="V30" i="1"/>
  <c r="W19" i="1"/>
  <c r="V19" i="1"/>
  <c r="W12" i="1"/>
  <c r="V12" i="1"/>
  <c r="W5" i="1"/>
  <c r="V5" i="1"/>
  <c r="W59" i="1" l="1"/>
  <c r="V59" i="1"/>
  <c r="N30" i="1"/>
  <c r="L30" i="1"/>
  <c r="H30" i="1"/>
  <c r="G30" i="1"/>
  <c r="F30" i="1"/>
  <c r="E30" i="1"/>
  <c r="D30" i="1"/>
  <c r="C30" i="1"/>
  <c r="B30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<sst xmlns="http://schemas.openxmlformats.org/spreadsheetml/2006/main" count="266" uniqueCount="87">
  <si>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</si>
  <si>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</si>
  <si>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</si>
  <si>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</si>
  <si>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</si>
  <si>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</si>
  <si>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</si>
  <si>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</si>
  <si>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</si>
  <si>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</si>
  <si>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</si>
  <si>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</si>
  <si>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</si>
  <si>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</si>
  <si>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</si>
  <si>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</si>
  <si>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</si>
  <si>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</si>
  <si>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</si>
  <si>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</si>
  <si>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</si>
  <si>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</si>
  <si>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</si>
  <si>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</si>
  <si>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</si>
  <si>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</si>
  <si>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</si>
  <si>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</si>
  <si>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</si>
  <si>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</si>
  <si>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</si>
  <si>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</si>
  <si>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</si>
  <si>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</si>
  <si>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</si>
  <si>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</si>
  <si>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</si>
  <si>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</si>
  <si>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</si>
  <si>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</si>
  <si>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</si>
  <si>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</si>
  <si>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</si>
  <si>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</si>
  <si>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</si>
  <si>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</si>
  <si>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</si>
  <si>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</si>
  <si>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</si>
  <si>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</si>
  <si>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</si>
  <si>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</si>
  <si>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</si>
  <si>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</si>
  <si>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</si>
  <si>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</si>
  <si>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</si>
  <si>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</si>
  <si>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</si>
  <si>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</si>
  <si>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</si>
  <si>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</si>
  <si>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</si>
  <si>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</si>
  <si>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</si>
  <si>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</si>
  <si>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</si>
  <si>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</si>
  <si>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</si>
  <si>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</si>
  <si>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</si>
  <si>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</si>
  <si>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</si>
  <si>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t>-</t>
  </si>
  <si>
    <t>Inspections des exportations et entraide judiciaire</t>
  </si>
  <si>
    <t>Projets complémentaires</t>
  </si>
  <si>
    <t>Comptes 2018</t>
  </si>
  <si>
    <t>Comptes 2019</t>
  </si>
  <si>
    <t>Marketing pour la Chine basé sur un bruit de fond médiatique</t>
  </si>
  <si>
    <t>Plateforme pour les exportations agricoles</t>
  </si>
  <si>
    <t>Vin</t>
  </si>
  <si>
    <t>Comptes 2020</t>
  </si>
  <si>
    <t>Comptes 2021</t>
  </si>
  <si>
    <t>Bio Suisse</t>
  </si>
  <si>
    <t>Promotion de la qualité et de la durabilité</t>
  </si>
  <si>
    <r>
      <t>Comptes 2023</t>
    </r>
    <r>
      <rPr>
        <b/>
        <vertAlign val="superscript"/>
        <sz val="9"/>
        <rFont val="Calibri"/>
        <family val="2"/>
        <scheme val="minor"/>
      </rPr>
      <t>1</t>
    </r>
  </si>
  <si>
    <t>Comptes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</si>
</sst>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166" fontId="22" fillId="0" borderId="3" xfId="13" quotePrefix="1" applyNumberFormat="1" applyFont="1" applyFill="1" applyBorder="1" applyAlignment="1">
      <alignment horizontal="right"/>
    </xf>
    <xf numFmtId="165" fontId="12" fillId="4" borderId="3" xfId="13" quotePrefix="1" applyNumberFormat="1" applyFont="1" applyFill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165" fontId="12" fillId="0" borderId="3" xfId="0" quotePrefix="1" applyNumberFormat="1" applyFont="1" applyBorder="1" applyAlignment="1">
      <alignment horizontal="right"/>
    </xf>
    <xf numFmtId="165" fontId="22" fillId="0" borderId="3" xfId="0" quotePrefix="1" applyNumberFormat="1" applyFont="1" applyBorder="1" applyAlignment="1">
      <alignment horizontal="right"/>
    </xf>
    <xf numFmtId="165" fontId="23" fillId="3" borderId="3" xfId="0" applyNumberFormat="1" applyFont="1" applyFill="1" applyBorder="1" applyAlignment="1">
      <alignment horizontal="right"/>
    </xf>
    <xf numFmtId="165" fontId="22" fillId="0" borderId="3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 xr:uid="{00000000-0005-0000-0000-000000000000}"/>
    <cellStyle name="Akzent3 2" xfId="17" xr:uid="{00000000-0005-0000-0000-000001000000}"/>
    <cellStyle name="Ausgabe 2" xfId="16" xr:uid="{00000000-0005-0000-0000-000002000000}"/>
    <cellStyle name="Komma 10" xfId="57" xr:uid="{00000000-0005-0000-0000-000003000000}"/>
    <cellStyle name="Komma 10 2" xfId="90" xr:uid="{00000000-0005-0000-0000-000004000000}"/>
    <cellStyle name="Komma 2" xfId="4" xr:uid="{00000000-0005-0000-0000-000005000000}"/>
    <cellStyle name="Komma 2 2" xfId="5" xr:uid="{00000000-0005-0000-0000-000006000000}"/>
    <cellStyle name="Komma 2 2 2" xfId="31" xr:uid="{00000000-0005-0000-0000-000007000000}"/>
    <cellStyle name="Komma 2 2 2 2" xfId="69" xr:uid="{00000000-0005-0000-0000-000008000000}"/>
    <cellStyle name="Komma 2 2 2 2 2" xfId="99" xr:uid="{00000000-0005-0000-0000-000009000000}"/>
    <cellStyle name="Komma 2 2 3" xfId="59" xr:uid="{00000000-0005-0000-0000-00000A000000}"/>
    <cellStyle name="Komma 2 2 3 2" xfId="92" xr:uid="{00000000-0005-0000-0000-00000B000000}"/>
    <cellStyle name="Komma 2 2 4" xfId="40" xr:uid="{00000000-0005-0000-0000-00000C000000}"/>
    <cellStyle name="Komma 2 2 4 2" xfId="84" xr:uid="{00000000-0005-0000-0000-00000D000000}"/>
    <cellStyle name="Komma 2 2 5" xfId="23" xr:uid="{00000000-0005-0000-0000-00000E000000}"/>
    <cellStyle name="Komma 2 3" xfId="30" xr:uid="{00000000-0005-0000-0000-00000F000000}"/>
    <cellStyle name="Komma 2 3 2" xfId="76" xr:uid="{00000000-0005-0000-0000-000010000000}"/>
    <cellStyle name="Komma 2 3 3" xfId="66" xr:uid="{00000000-0005-0000-0000-000011000000}"/>
    <cellStyle name="Komma 2 3 4" xfId="54" xr:uid="{00000000-0005-0000-0000-000012000000}"/>
    <cellStyle name="Komma 2 4" xfId="56" xr:uid="{00000000-0005-0000-0000-000013000000}"/>
    <cellStyle name="Komma 2 4 2" xfId="78" xr:uid="{00000000-0005-0000-0000-000014000000}"/>
    <cellStyle name="Komma 2 5" xfId="68" xr:uid="{00000000-0005-0000-0000-000015000000}"/>
    <cellStyle name="Komma 2 5 2" xfId="98" xr:uid="{00000000-0005-0000-0000-000016000000}"/>
    <cellStyle name="Komma 2 6" xfId="81" xr:uid="{00000000-0005-0000-0000-000017000000}"/>
    <cellStyle name="Komma 2 7" xfId="58" xr:uid="{00000000-0005-0000-0000-000018000000}"/>
    <cellStyle name="Komma 2 7 2" xfId="91" xr:uid="{00000000-0005-0000-0000-000019000000}"/>
    <cellStyle name="Komma 2 8" xfId="39" xr:uid="{00000000-0005-0000-0000-00001A000000}"/>
    <cellStyle name="Komma 2 8 2" xfId="83" xr:uid="{00000000-0005-0000-0000-00001B000000}"/>
    <cellStyle name="Komma 2 9" xfId="22" xr:uid="{00000000-0005-0000-0000-00001C000000}"/>
    <cellStyle name="Komma 3" xfId="6" xr:uid="{00000000-0005-0000-0000-00001D000000}"/>
    <cellStyle name="Komma 3 2" xfId="32" xr:uid="{00000000-0005-0000-0000-00001E000000}"/>
    <cellStyle name="Komma 3 2 2" xfId="70" xr:uid="{00000000-0005-0000-0000-00001F000000}"/>
    <cellStyle name="Komma 3 3" xfId="60" xr:uid="{00000000-0005-0000-0000-000020000000}"/>
    <cellStyle name="Komma 3 4" xfId="41" xr:uid="{00000000-0005-0000-0000-000021000000}"/>
    <cellStyle name="Komma 3 5" xfId="24" xr:uid="{00000000-0005-0000-0000-000022000000}"/>
    <cellStyle name="Komma 4" xfId="7" xr:uid="{00000000-0005-0000-0000-000023000000}"/>
    <cellStyle name="Komma 4 2" xfId="33" xr:uid="{00000000-0005-0000-0000-000024000000}"/>
    <cellStyle name="Komma 4 2 2" xfId="71" xr:uid="{00000000-0005-0000-0000-000025000000}"/>
    <cellStyle name="Komma 4 2 2 2" xfId="100" xr:uid="{00000000-0005-0000-0000-000026000000}"/>
    <cellStyle name="Komma 4 3" xfId="61" xr:uid="{00000000-0005-0000-0000-000027000000}"/>
    <cellStyle name="Komma 4 3 2" xfId="93" xr:uid="{00000000-0005-0000-0000-000028000000}"/>
    <cellStyle name="Komma 4 4" xfId="42" xr:uid="{00000000-0005-0000-0000-000029000000}"/>
    <cellStyle name="Komma 4 4 2" xfId="85" xr:uid="{00000000-0005-0000-0000-00002A000000}"/>
    <cellStyle name="Komma 4 5" xfId="25" xr:uid="{00000000-0005-0000-0000-00002B000000}"/>
    <cellStyle name="Komma 5" xfId="8" xr:uid="{00000000-0005-0000-0000-00002C000000}"/>
    <cellStyle name="Komma 5 2" xfId="34" xr:uid="{00000000-0005-0000-0000-00002D000000}"/>
    <cellStyle name="Komma 5 2 2" xfId="72" xr:uid="{00000000-0005-0000-0000-00002E000000}"/>
    <cellStyle name="Komma 5 2 2 2" xfId="101" xr:uid="{00000000-0005-0000-0000-00002F000000}"/>
    <cellStyle name="Komma 5 3" xfId="62" xr:uid="{00000000-0005-0000-0000-000030000000}"/>
    <cellStyle name="Komma 5 3 2" xfId="94" xr:uid="{00000000-0005-0000-0000-000031000000}"/>
    <cellStyle name="Komma 5 4" xfId="43" xr:uid="{00000000-0005-0000-0000-000032000000}"/>
    <cellStyle name="Komma 5 4 2" xfId="86" xr:uid="{00000000-0005-0000-0000-000033000000}"/>
    <cellStyle name="Komma 5 5" xfId="26" xr:uid="{00000000-0005-0000-0000-000034000000}"/>
    <cellStyle name="Komma 6" xfId="3" xr:uid="{00000000-0005-0000-0000-000035000000}"/>
    <cellStyle name="Komma 6 2" xfId="29" xr:uid="{00000000-0005-0000-0000-000036000000}"/>
    <cellStyle name="Komma 6 2 2" xfId="75" xr:uid="{00000000-0005-0000-0000-000037000000}"/>
    <cellStyle name="Komma 6 3" xfId="65" xr:uid="{00000000-0005-0000-0000-000038000000}"/>
    <cellStyle name="Komma 6 4" xfId="50" xr:uid="{00000000-0005-0000-0000-000039000000}"/>
    <cellStyle name="Komma 6 5" xfId="21" xr:uid="{00000000-0005-0000-0000-00003A000000}"/>
    <cellStyle name="Komma 7" xfId="19" xr:uid="{00000000-0005-0000-0000-00003B000000}"/>
    <cellStyle name="Komma 7 2" xfId="36" xr:uid="{00000000-0005-0000-0000-00003C000000}"/>
    <cellStyle name="Komma 7 2 2" xfId="77" xr:uid="{00000000-0005-0000-0000-00003D000000}"/>
    <cellStyle name="Komma 7 3" xfId="55" xr:uid="{00000000-0005-0000-0000-00003E000000}"/>
    <cellStyle name="Komma 7 4" xfId="27" xr:uid="{00000000-0005-0000-0000-00003F000000}"/>
    <cellStyle name="Komma 8" xfId="13" xr:uid="{00000000-0005-0000-0000-000040000000}"/>
    <cellStyle name="Komma 8 2" xfId="67" xr:uid="{00000000-0005-0000-0000-000041000000}"/>
    <cellStyle name="Komma 8 2 2" xfId="97" xr:uid="{00000000-0005-0000-0000-000042000000}"/>
    <cellStyle name="Komma 8 3" xfId="35" xr:uid="{00000000-0005-0000-0000-000043000000}"/>
    <cellStyle name="Komma 9" xfId="79" xr:uid="{00000000-0005-0000-0000-000044000000}"/>
    <cellStyle name="Normale 2" xfId="38" xr:uid="{00000000-0005-0000-0000-000045000000}"/>
    <cellStyle name="Normale 2 2" xfId="82" xr:uid="{00000000-0005-0000-0000-000046000000}"/>
    <cellStyle name="Prozent 2" xfId="9" xr:uid="{00000000-0005-0000-0000-000047000000}"/>
    <cellStyle name="Prozent 2 2" xfId="14" xr:uid="{00000000-0005-0000-0000-000048000000}"/>
    <cellStyle name="Prozent 2 3" xfId="44" xr:uid="{00000000-0005-0000-0000-000049000000}"/>
    <cellStyle name="Prozent 3" xfId="15" xr:uid="{00000000-0005-0000-0000-00004A000000}"/>
    <cellStyle name="Prozent 3 2" xfId="51" xr:uid="{00000000-0005-0000-0000-00004B000000}"/>
    <cellStyle name="Schlecht 2" xfId="52" xr:uid="{00000000-0005-0000-0000-00004C000000}"/>
    <cellStyle name="Standard" xfId="0" builtinId="0"/>
    <cellStyle name="Standard 2" xfId="10" xr:uid="{00000000-0005-0000-0000-00004E000000}"/>
    <cellStyle name="Standard 2 2" xfId="11" xr:uid="{00000000-0005-0000-0000-00004F000000}"/>
    <cellStyle name="Standard 2 2 2" xfId="46" xr:uid="{00000000-0005-0000-0000-000050000000}"/>
    <cellStyle name="Standard 2 3" xfId="1" xr:uid="{00000000-0005-0000-0000-000051000000}"/>
    <cellStyle name="Standard 2 3 2" xfId="73" xr:uid="{00000000-0005-0000-0000-000052000000}"/>
    <cellStyle name="Standard 2 3 2 2" xfId="102" xr:uid="{00000000-0005-0000-0000-000053000000}"/>
    <cellStyle name="Standard 2 3 3" xfId="63" xr:uid="{00000000-0005-0000-0000-000054000000}"/>
    <cellStyle name="Standard 2 3 3 2" xfId="95" xr:uid="{00000000-0005-0000-0000-000055000000}"/>
    <cellStyle name="Standard 2 3 4" xfId="47" xr:uid="{00000000-0005-0000-0000-000056000000}"/>
    <cellStyle name="Standard 2 3 4 2" xfId="87" xr:uid="{00000000-0005-0000-0000-000057000000}"/>
    <cellStyle name="Standard 2 4" xfId="53" xr:uid="{00000000-0005-0000-0000-000058000000}"/>
    <cellStyle name="Standard 2 4 2" xfId="89" xr:uid="{00000000-0005-0000-0000-000059000000}"/>
    <cellStyle name="Standard 2 5" xfId="80" xr:uid="{00000000-0005-0000-0000-00005A000000}"/>
    <cellStyle name="Standard 2 6" xfId="45" xr:uid="{00000000-0005-0000-0000-00005B000000}"/>
    <cellStyle name="Standard 3" xfId="12" xr:uid="{00000000-0005-0000-0000-00005C000000}"/>
    <cellStyle name="Standard 3 2" xfId="74" xr:uid="{00000000-0005-0000-0000-00005D000000}"/>
    <cellStyle name="Standard 3 2 2" xfId="103" xr:uid="{00000000-0005-0000-0000-00005E000000}"/>
    <cellStyle name="Standard 3 3" xfId="64" xr:uid="{00000000-0005-0000-0000-00005F000000}"/>
    <cellStyle name="Standard 3 3 2" xfId="96" xr:uid="{00000000-0005-0000-0000-000060000000}"/>
    <cellStyle name="Standard 3 4" xfId="48" xr:uid="{00000000-0005-0000-0000-000061000000}"/>
    <cellStyle name="Standard 3 4 2" xfId="88" xr:uid="{00000000-0005-0000-0000-000062000000}"/>
    <cellStyle name="Standard 4" xfId="2" xr:uid="{00000000-0005-0000-0000-000063000000}"/>
    <cellStyle name="Standard 4 2" xfId="20" xr:uid="{00000000-0005-0000-0000-000064000000}"/>
    <cellStyle name="Standard 4 2 2" xfId="37" xr:uid="{00000000-0005-0000-0000-000065000000}"/>
    <cellStyle name="Standard 4 2 3" xfId="28" xr:uid="{00000000-0005-0000-0000-000066000000}"/>
    <cellStyle name="Standard 4 3" xfId="49" xr:uid="{00000000-0005-0000-0000-000067000000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showGridLines="0" tabSelected="1" topLeftCell="T49" workbookViewId="0">
      <selection activeCell="Z53" sqref="Z53"/>
    </sheetView>
  </sheetViews>
  <sheetFormatPr baseColWidth="10" defaultColWidth="10.7265625" defaultRowHeight="13" x14ac:dyDescent="0.3"/>
  <cols>
    <col min="1" max="1" width="45.7265625" style="6" customWidth="1"/>
    <col min="2" max="20" width="14.7265625" style="6" customWidth="1"/>
    <col min="21" max="21" width="14.26953125" style="6" customWidth="1"/>
    <col min="22" max="25" width="14.26953125" style="46" customWidth="1"/>
    <col min="26" max="16384" width="10.7265625" style="6"/>
  </cols>
  <sheetData>
    <row r="1" spans="1:26" ht="20.25" customHeight="1" x14ac:dyDescent="0.3">
      <c r="A1" s="1" t="s">
        <v>11</v>
      </c>
      <c r="B1" s="2"/>
      <c r="C1" s="3"/>
      <c r="D1" s="4"/>
      <c r="E1" s="5"/>
    </row>
    <row r="2" spans="1:26" ht="12" customHeight="1" x14ac:dyDescent="0.3">
      <c r="A2" s="65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62</v>
      </c>
      <c r="R2" s="19" t="s">
        <v>71</v>
      </c>
      <c r="S2" s="19" t="s">
        <v>70</v>
      </c>
      <c r="T2" s="33" t="s">
        <v>72</v>
      </c>
      <c r="U2" s="33" t="s">
        <v>76</v>
      </c>
      <c r="V2" s="33" t="s">
        <v>77</v>
      </c>
      <c r="W2" s="33" t="s">
        <v>81</v>
      </c>
      <c r="X2" s="33" t="s">
        <v>82</v>
      </c>
      <c r="Y2" s="33" t="s">
        <v>86</v>
      </c>
      <c r="Z2" s="33" t="s">
        <v>85</v>
      </c>
    </row>
    <row r="3" spans="1:26" ht="12" customHeight="1" x14ac:dyDescent="0.3">
      <c r="A3" s="66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69</v>
      </c>
      <c r="U3" s="34" t="s">
        <v>69</v>
      </c>
      <c r="V3" s="34" t="s">
        <v>69</v>
      </c>
      <c r="W3" s="34" t="s">
        <v>69</v>
      </c>
      <c r="X3" s="34" t="s">
        <v>69</v>
      </c>
      <c r="Y3" s="34" t="s">
        <v>69</v>
      </c>
      <c r="Z3" s="34" t="s">
        <v>69</v>
      </c>
    </row>
    <row r="4" spans="1:26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  <c r="Z4" s="46"/>
    </row>
    <row r="5" spans="1:26" ht="12" customHeight="1" x14ac:dyDescent="0.3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0">
        <v>30000000</v>
      </c>
      <c r="V5" s="50">
        <f>SUM(V6+V9)</f>
        <v>31753064</v>
      </c>
      <c r="W5" s="50">
        <f>SUM(W6+W9)</f>
        <v>32274533.399999999</v>
      </c>
      <c r="X5" s="50">
        <f>SUM(X6+X9)</f>
        <v>32719271.370000001</v>
      </c>
      <c r="Y5" s="50">
        <f>SUM(Y6+Y9)</f>
        <v>31200000</v>
      </c>
      <c r="Z5" s="50">
        <f>SUM(Z6+Z9)</f>
        <v>31200000</v>
      </c>
    </row>
    <row r="6" spans="1:26" ht="12" customHeight="1" x14ac:dyDescent="0.3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48">
        <v>21500000</v>
      </c>
      <c r="V6" s="48">
        <v>23353064</v>
      </c>
      <c r="W6" s="48">
        <v>23824533.399999999</v>
      </c>
      <c r="X6" s="60">
        <v>24519271.370000001</v>
      </c>
      <c r="Y6" s="60">
        <v>23000000</v>
      </c>
      <c r="Z6" s="60">
        <v>23000000</v>
      </c>
    </row>
    <row r="7" spans="1:26" ht="12" customHeight="1" x14ac:dyDescent="0.3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4" t="s">
        <v>0</v>
      </c>
      <c r="V7" s="36" t="s">
        <v>0</v>
      </c>
      <c r="W7" s="36" t="s">
        <v>0</v>
      </c>
      <c r="X7" s="36" t="s">
        <v>0</v>
      </c>
      <c r="Y7" s="36" t="s">
        <v>0</v>
      </c>
      <c r="Z7" s="36" t="s">
        <v>0</v>
      </c>
    </row>
    <row r="8" spans="1:26" ht="12" customHeight="1" x14ac:dyDescent="0.3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5" t="s">
        <v>0</v>
      </c>
      <c r="V8" s="37" t="s">
        <v>0</v>
      </c>
      <c r="W8" s="37" t="s">
        <v>0</v>
      </c>
      <c r="X8" s="37" t="s">
        <v>0</v>
      </c>
      <c r="Y8" s="37" t="s">
        <v>0</v>
      </c>
      <c r="Z8" s="37" t="s">
        <v>0</v>
      </c>
    </row>
    <row r="9" spans="1:26" ht="12" customHeight="1" x14ac:dyDescent="0.3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2">
        <v>8500000</v>
      </c>
      <c r="V9" s="52">
        <v>8400000</v>
      </c>
      <c r="W9" s="52">
        <v>8450000</v>
      </c>
      <c r="X9" s="52">
        <v>8200000</v>
      </c>
      <c r="Y9" s="52">
        <v>8200000</v>
      </c>
      <c r="Z9" s="52">
        <v>8200000</v>
      </c>
    </row>
    <row r="10" spans="1:26" ht="12" customHeight="1" x14ac:dyDescent="0.3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5" t="s">
        <v>0</v>
      </c>
      <c r="V10" s="37" t="s">
        <v>0</v>
      </c>
      <c r="W10" s="37" t="s">
        <v>0</v>
      </c>
      <c r="X10" s="37" t="s">
        <v>0</v>
      </c>
      <c r="Y10" s="37" t="s">
        <v>0</v>
      </c>
      <c r="Z10" s="37" t="s">
        <v>0</v>
      </c>
    </row>
    <row r="11" spans="1:26" ht="12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7"/>
      <c r="Z11" s="46"/>
    </row>
    <row r="12" spans="1:26" ht="12" customHeight="1" x14ac:dyDescent="0.3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0">
        <v>7254017</v>
      </c>
      <c r="V12" s="50">
        <f>V13+V14+V16</f>
        <v>7297196</v>
      </c>
      <c r="W12" s="50">
        <f>W13+W14+W16</f>
        <v>6864976</v>
      </c>
      <c r="X12" s="50">
        <f t="shared" ref="X12:Z12" si="2">X13+X14+X16</f>
        <v>7121348.8399999999</v>
      </c>
      <c r="Y12" s="50">
        <f t="shared" si="2"/>
        <v>7448396</v>
      </c>
      <c r="Z12" s="50">
        <f t="shared" si="2"/>
        <v>6889936.5</v>
      </c>
    </row>
    <row r="13" spans="1:26" ht="12" customHeight="1" x14ac:dyDescent="0.3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48">
        <v>5325000</v>
      </c>
      <c r="V13" s="48">
        <v>5750000</v>
      </c>
      <c r="W13" s="48">
        <v>5460000</v>
      </c>
      <c r="X13" s="60">
        <v>5525000</v>
      </c>
      <c r="Y13" s="60">
        <v>5750000</v>
      </c>
      <c r="Z13" s="60">
        <v>5200000</v>
      </c>
    </row>
    <row r="14" spans="1:26" ht="12" customHeight="1" x14ac:dyDescent="0.3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1">
        <v>1200000</v>
      </c>
      <c r="V14" s="51">
        <v>1200000</v>
      </c>
      <c r="W14" s="51">
        <v>1074626</v>
      </c>
      <c r="X14" s="51">
        <v>1277429.71</v>
      </c>
      <c r="Y14" s="51">
        <v>1350000</v>
      </c>
      <c r="Z14" s="51">
        <v>1347442</v>
      </c>
    </row>
    <row r="15" spans="1:26" ht="12" customHeight="1" x14ac:dyDescent="0.3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5" t="s">
        <v>0</v>
      </c>
      <c r="V15" s="37" t="s">
        <v>0</v>
      </c>
      <c r="W15" s="37" t="s">
        <v>0</v>
      </c>
      <c r="X15" s="37" t="s">
        <v>0</v>
      </c>
      <c r="Y15" s="37" t="s">
        <v>0</v>
      </c>
      <c r="Z15" s="37" t="s">
        <v>0</v>
      </c>
    </row>
    <row r="16" spans="1:26" ht="12" customHeight="1" x14ac:dyDescent="0.3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1">
        <v>729017</v>
      </c>
      <c r="V16" s="51">
        <v>347196</v>
      </c>
      <c r="W16" s="51">
        <v>330350</v>
      </c>
      <c r="X16" s="51">
        <v>318919.13</v>
      </c>
      <c r="Y16" s="51">
        <v>348396</v>
      </c>
      <c r="Z16" s="51">
        <v>342494.5</v>
      </c>
    </row>
    <row r="17" spans="1:26" ht="12" customHeight="1" x14ac:dyDescent="0.3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3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</row>
    <row r="18" spans="1:26" ht="12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3"/>
      <c r="V18" s="35"/>
      <c r="W18" s="35"/>
      <c r="X18" s="35"/>
      <c r="Y18" s="35"/>
      <c r="Z18" s="35"/>
    </row>
    <row r="19" spans="1:26" ht="12" customHeight="1" x14ac:dyDescent="0.3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3">SUM(K20:K27)</f>
        <v>5824581</v>
      </c>
      <c r="L19" s="22">
        <f t="shared" si="3"/>
        <v>6547957.9400000004</v>
      </c>
      <c r="M19" s="22">
        <f t="shared" si="3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0">
        <v>8064000</v>
      </c>
      <c r="V19" s="50">
        <f>V20+V21+V22+V23+V24+V25+V26+V27</f>
        <v>8241721.2800000003</v>
      </c>
      <c r="W19" s="50">
        <f>W20+W21+W22+W23+W24+W25+W26+W27</f>
        <v>7758837.2999999998</v>
      </c>
      <c r="X19" s="50">
        <f>X20+X21+X22+X23+X24+X25+X26+X27</f>
        <v>8889576.7800000012</v>
      </c>
      <c r="Y19" s="50">
        <f>Y20+Y21+Y22+Y23+Y24+Y25+Y26+Y27</f>
        <v>8943669.5500000007</v>
      </c>
      <c r="Z19" s="50">
        <f>Z20+Z21+Z22+Z23+Z24+Z25+Z26+Z27</f>
        <v>13554321.879999999</v>
      </c>
    </row>
    <row r="20" spans="1:26" ht="12" customHeight="1" x14ac:dyDescent="0.3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48">
        <v>795979</v>
      </c>
      <c r="V20" s="48">
        <v>848218.28</v>
      </c>
      <c r="W20" s="48">
        <v>695443.08</v>
      </c>
      <c r="X20" s="60">
        <v>860000</v>
      </c>
      <c r="Y20" s="60">
        <v>781952</v>
      </c>
      <c r="Z20" s="60">
        <v>724150.6</v>
      </c>
    </row>
    <row r="21" spans="1:26" ht="12" customHeight="1" x14ac:dyDescent="0.3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1">
        <v>280000</v>
      </c>
      <c r="V21" s="51">
        <v>260000</v>
      </c>
      <c r="W21" s="51">
        <v>231810.91</v>
      </c>
      <c r="X21" s="51">
        <v>218925.28</v>
      </c>
      <c r="Y21" s="51">
        <v>244915</v>
      </c>
      <c r="Z21" s="51">
        <v>240299.13</v>
      </c>
    </row>
    <row r="22" spans="1:26" ht="12" customHeight="1" x14ac:dyDescent="0.3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48">
        <v>1980049</v>
      </c>
      <c r="V22" s="48">
        <v>1900000</v>
      </c>
      <c r="W22" s="48">
        <v>2029149</v>
      </c>
      <c r="X22" s="60">
        <v>1964549</v>
      </c>
      <c r="Y22" s="60">
        <v>2100000</v>
      </c>
      <c r="Z22" s="60">
        <v>1929687</v>
      </c>
    </row>
    <row r="23" spans="1:26" ht="12" customHeight="1" x14ac:dyDescent="0.3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1">
        <v>329972</v>
      </c>
      <c r="V23" s="51">
        <v>296539</v>
      </c>
      <c r="W23" s="51">
        <v>360000</v>
      </c>
      <c r="X23" s="51">
        <v>360000</v>
      </c>
      <c r="Y23" s="51">
        <v>350000</v>
      </c>
      <c r="Z23" s="51">
        <v>350000</v>
      </c>
    </row>
    <row r="24" spans="1:26" ht="12" customHeight="1" x14ac:dyDescent="0.3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48">
        <v>570000</v>
      </c>
      <c r="V24" s="48">
        <v>592302</v>
      </c>
      <c r="W24" s="48">
        <v>600000</v>
      </c>
      <c r="X24" s="60">
        <v>550000</v>
      </c>
      <c r="Y24" s="60">
        <v>600000</v>
      </c>
      <c r="Z24" s="60">
        <v>600000</v>
      </c>
    </row>
    <row r="25" spans="1:26" ht="12" customHeight="1" x14ac:dyDescent="0.3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2">
        <v>488000</v>
      </c>
      <c r="V25" s="52">
        <v>520000</v>
      </c>
      <c r="W25" s="52">
        <v>383353.31</v>
      </c>
      <c r="X25" s="52">
        <v>470000</v>
      </c>
      <c r="Y25" s="52">
        <v>489388.55</v>
      </c>
      <c r="Z25" s="52">
        <v>512442.15</v>
      </c>
    </row>
    <row r="26" spans="1:26" ht="12" customHeight="1" x14ac:dyDescent="0.3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48">
        <v>420000</v>
      </c>
      <c r="V26" s="48">
        <v>565409</v>
      </c>
      <c r="W26" s="48">
        <v>525635</v>
      </c>
      <c r="X26" s="60">
        <v>435140.5</v>
      </c>
      <c r="Y26" s="60">
        <v>495614</v>
      </c>
      <c r="Z26" s="60">
        <v>563382</v>
      </c>
    </row>
    <row r="27" spans="1:26" ht="12" customHeight="1" x14ac:dyDescent="0.3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1">
        <v>3200000</v>
      </c>
      <c r="V27" s="51">
        <v>3259253</v>
      </c>
      <c r="W27" s="51">
        <v>2933446</v>
      </c>
      <c r="X27" s="51">
        <v>4030962</v>
      </c>
      <c r="Y27" s="51">
        <v>3881800</v>
      </c>
      <c r="Z27" s="51">
        <v>8634361</v>
      </c>
    </row>
    <row r="28" spans="1:26" ht="12" customHeight="1" x14ac:dyDescent="0.3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5" t="s">
        <v>0</v>
      </c>
      <c r="V28" s="58" t="s">
        <v>0</v>
      </c>
      <c r="W28" s="58" t="s">
        <v>0</v>
      </c>
      <c r="X28" s="37" t="s">
        <v>0</v>
      </c>
      <c r="Y28" s="37" t="s">
        <v>0</v>
      </c>
      <c r="Z28" s="37" t="s">
        <v>0</v>
      </c>
    </row>
    <row r="29" spans="1:26" ht="12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5"/>
      <c r="V29" s="58"/>
      <c r="W29" s="58"/>
      <c r="X29" s="58"/>
      <c r="Y29" s="58"/>
      <c r="Z29" s="58"/>
    </row>
    <row r="30" spans="1:26" ht="12" customHeight="1" x14ac:dyDescent="0.3">
      <c r="A30" s="21" t="s">
        <v>68</v>
      </c>
      <c r="B30" s="22">
        <f t="shared" ref="B30:H30" si="4">SUM(B33:B36)</f>
        <v>6797162</v>
      </c>
      <c r="C30" s="22">
        <f t="shared" si="4"/>
        <v>13579303</v>
      </c>
      <c r="D30" s="22">
        <f t="shared" si="4"/>
        <v>7632269</v>
      </c>
      <c r="E30" s="22">
        <f t="shared" si="4"/>
        <v>12137012</v>
      </c>
      <c r="F30" s="22">
        <f t="shared" si="4"/>
        <v>9508969.6500000004</v>
      </c>
      <c r="G30" s="22">
        <f t="shared" si="4"/>
        <v>9244785</v>
      </c>
      <c r="H30" s="22">
        <f t="shared" si="4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0">
        <v>13492307</v>
      </c>
      <c r="V30" s="50">
        <f>V31+V33+V34+V35+V37+V38</f>
        <v>13700839.9</v>
      </c>
      <c r="W30" s="50">
        <f>W31+W33+W34+W35+W37+W38</f>
        <v>14326830.700000001</v>
      </c>
      <c r="X30" s="50">
        <f>X31+X33+X34+X35+X37+X38</f>
        <v>13032640.350000001</v>
      </c>
      <c r="Y30" s="50">
        <f t="shared" ref="Y30:Z30" si="5">Y31+Y33+Y34+Y35+Y37+Y38</f>
        <v>14083627</v>
      </c>
      <c r="Z30" s="50">
        <f t="shared" si="5"/>
        <v>13971696.050000001</v>
      </c>
    </row>
    <row r="31" spans="1:26" s="16" customFormat="1" ht="12" customHeight="1" x14ac:dyDescent="0.3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48">
        <v>320000</v>
      </c>
      <c r="V31" s="48">
        <v>300000</v>
      </c>
      <c r="W31" s="48">
        <v>300000</v>
      </c>
      <c r="X31" s="60">
        <v>300000</v>
      </c>
      <c r="Y31" s="60">
        <v>300000</v>
      </c>
      <c r="Z31" s="60">
        <v>300000</v>
      </c>
    </row>
    <row r="32" spans="1:26" ht="12" customHeight="1" x14ac:dyDescent="0.3">
      <c r="A32" s="23" t="s">
        <v>63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6" t="s">
        <v>73</v>
      </c>
      <c r="V32" s="39" t="s">
        <v>73</v>
      </c>
      <c r="W32" s="39" t="s">
        <v>73</v>
      </c>
      <c r="X32" s="39" t="s">
        <v>73</v>
      </c>
      <c r="Y32" s="39" t="s">
        <v>73</v>
      </c>
      <c r="Z32" s="39" t="s">
        <v>73</v>
      </c>
    </row>
    <row r="33" spans="1:26" s="16" customFormat="1" ht="12" customHeight="1" x14ac:dyDescent="0.3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48">
        <v>2440000</v>
      </c>
      <c r="V33" s="48">
        <v>2330000</v>
      </c>
      <c r="W33" s="48">
        <v>2237839.85</v>
      </c>
      <c r="X33" s="60">
        <v>2176076.5499999998</v>
      </c>
      <c r="Y33" s="60">
        <v>2494254</v>
      </c>
      <c r="Z33" s="60">
        <v>2425621.5</v>
      </c>
    </row>
    <row r="34" spans="1:26" ht="12" customHeight="1" x14ac:dyDescent="0.3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1">
        <v>4708000</v>
      </c>
      <c r="V34" s="51">
        <v>4900000</v>
      </c>
      <c r="W34" s="51">
        <v>5015000</v>
      </c>
      <c r="X34" s="51">
        <v>4815000</v>
      </c>
      <c r="Y34" s="51">
        <v>4855000</v>
      </c>
      <c r="Z34" s="51">
        <v>4895000</v>
      </c>
    </row>
    <row r="35" spans="1:26" ht="12" customHeight="1" x14ac:dyDescent="0.3">
      <c r="A35" s="30" t="s">
        <v>67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48">
        <v>2653360</v>
      </c>
      <c r="V35" s="48">
        <v>2629360</v>
      </c>
      <c r="W35" s="48">
        <v>2500000</v>
      </c>
      <c r="X35" s="60">
        <v>2577918.1</v>
      </c>
      <c r="Y35" s="60">
        <v>2675060</v>
      </c>
      <c r="Z35" s="60">
        <v>2675060</v>
      </c>
    </row>
    <row r="36" spans="1:26" ht="12" customHeight="1" x14ac:dyDescent="0.3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4" t="s">
        <v>73</v>
      </c>
      <c r="V36" s="36" t="s">
        <v>73</v>
      </c>
      <c r="W36" s="36" t="s">
        <v>73</v>
      </c>
      <c r="X36" s="36" t="s">
        <v>73</v>
      </c>
      <c r="Y36" s="36" t="s">
        <v>73</v>
      </c>
      <c r="Z36" s="36" t="s">
        <v>73</v>
      </c>
    </row>
    <row r="37" spans="1:26" ht="12" customHeight="1" x14ac:dyDescent="0.3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49">
        <v>3036493</v>
      </c>
      <c r="V37" s="49">
        <v>3085000</v>
      </c>
      <c r="W37" s="49">
        <v>2768480.95</v>
      </c>
      <c r="X37" s="61">
        <v>2810078.7</v>
      </c>
      <c r="Y37" s="61">
        <v>3270300</v>
      </c>
      <c r="Z37" s="61">
        <v>3220000</v>
      </c>
    </row>
    <row r="38" spans="1:26" ht="12" customHeight="1" x14ac:dyDescent="0.3">
      <c r="A38" s="23" t="s">
        <v>75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7">
        <v>334454</v>
      </c>
      <c r="V38" s="59">
        <v>456479.9</v>
      </c>
      <c r="W38" s="59">
        <v>1505509.9</v>
      </c>
      <c r="X38" s="59">
        <v>353567</v>
      </c>
      <c r="Y38" s="59">
        <v>489013</v>
      </c>
      <c r="Z38" s="59">
        <v>456014.55</v>
      </c>
    </row>
    <row r="39" spans="1:26" ht="12" customHeight="1" x14ac:dyDescent="0.3">
      <c r="A39" s="9" t="s">
        <v>66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49" t="s">
        <v>0</v>
      </c>
      <c r="U39" s="49" t="s">
        <v>0</v>
      </c>
      <c r="V39" s="49" t="s">
        <v>0</v>
      </c>
      <c r="W39" s="49" t="s">
        <v>0</v>
      </c>
      <c r="X39" s="61" t="s">
        <v>0</v>
      </c>
      <c r="Y39" s="61" t="s">
        <v>0</v>
      </c>
      <c r="Z39" s="61" t="s">
        <v>0</v>
      </c>
    </row>
    <row r="40" spans="1:26" ht="12" customHeight="1" x14ac:dyDescent="0.3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5"/>
      <c r="V40" s="58"/>
      <c r="W40" s="58"/>
      <c r="X40" s="58"/>
      <c r="Y40" s="58"/>
      <c r="Z40" s="58"/>
    </row>
    <row r="41" spans="1:26" ht="12" customHeight="1" x14ac:dyDescent="0.3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0">
        <v>4310111</v>
      </c>
      <c r="V41" s="50">
        <f>V42+V43+V44+V45+V46+V51</f>
        <v>823870.70000000007</v>
      </c>
      <c r="W41" s="50">
        <f>W42+W43+W44+W45+W46+W48+W50+W51</f>
        <v>885375.46</v>
      </c>
      <c r="X41" s="50">
        <f>X42+X43+X44+X45+X46+X47+X48+X49+X50+X51</f>
        <v>1148482.72</v>
      </c>
      <c r="Y41" s="50">
        <f>Y42+Y43+Y44+Y45+Y46+Y47+Y48+Y49+Y50+Y51</f>
        <v>1489843.8</v>
      </c>
      <c r="Z41" s="50">
        <f>Z42+Z43+Z44+Z45+Z46+Z47+Z48+Z49+Z50+Z51</f>
        <v>716674.31</v>
      </c>
    </row>
    <row r="42" spans="1:26" ht="12" customHeight="1" x14ac:dyDescent="0.3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49">
        <v>2718515</v>
      </c>
      <c r="V42" s="49">
        <v>655181.64</v>
      </c>
      <c r="W42" s="49">
        <v>599823.30000000005</v>
      </c>
      <c r="X42" s="61">
        <v>299105.59999999998</v>
      </c>
      <c r="Y42" s="61">
        <v>54464</v>
      </c>
      <c r="Z42" s="61">
        <v>43636.27</v>
      </c>
    </row>
    <row r="43" spans="1:26" ht="12" customHeight="1" x14ac:dyDescent="0.3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2">
        <v>700000</v>
      </c>
      <c r="V43" s="52">
        <v>18689.060000000001</v>
      </c>
      <c r="W43" s="52"/>
      <c r="X43" s="52">
        <v>308209</v>
      </c>
      <c r="Y43" s="52">
        <v>360919.5</v>
      </c>
      <c r="Z43" s="52">
        <v>257458</v>
      </c>
    </row>
    <row r="44" spans="1:26" ht="12" customHeight="1" x14ac:dyDescent="0.3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49">
        <v>149997</v>
      </c>
      <c r="V44" s="49"/>
      <c r="W44" s="49"/>
      <c r="X44" s="61"/>
      <c r="Y44" s="61"/>
      <c r="Z44" s="61"/>
    </row>
    <row r="45" spans="1:26" ht="12" customHeight="1" x14ac:dyDescent="0.3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2">
        <v>566599</v>
      </c>
      <c r="V45" s="52"/>
      <c r="W45" s="52"/>
      <c r="X45" s="52"/>
      <c r="Y45" s="52"/>
      <c r="Z45" s="52"/>
    </row>
    <row r="46" spans="1:26" ht="12" customHeight="1" x14ac:dyDescent="0.3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49">
        <v>125000</v>
      </c>
      <c r="V46" s="49">
        <v>100000</v>
      </c>
      <c r="W46" s="49">
        <v>114596.09</v>
      </c>
      <c r="X46" s="61">
        <v>41787.31</v>
      </c>
      <c r="Y46" s="61">
        <v>40000</v>
      </c>
      <c r="Z46" s="61">
        <v>37500</v>
      </c>
    </row>
    <row r="47" spans="1:26" s="46" customFormat="1" ht="12" customHeight="1" x14ac:dyDescent="0.3">
      <c r="A47" s="27" t="s">
        <v>80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  <c r="L47" s="51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>
        <v>63200</v>
      </c>
      <c r="Y47" s="52"/>
      <c r="Z47" s="52">
        <v>100000</v>
      </c>
    </row>
    <row r="48" spans="1:26" s="46" customFormat="1" ht="12" customHeight="1" x14ac:dyDescent="0.3">
      <c r="A48" s="26" t="s">
        <v>78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>
        <v>24940</v>
      </c>
      <c r="X48" s="61"/>
      <c r="Y48" s="61"/>
      <c r="Z48" s="61"/>
    </row>
    <row r="49" spans="1:26" s="46" customFormat="1" ht="12" customHeight="1" x14ac:dyDescent="0.3">
      <c r="A49" s="27" t="s">
        <v>83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  <c r="L49" s="51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>
        <v>600000</v>
      </c>
      <c r="Z49" s="52"/>
    </row>
    <row r="50" spans="1:26" s="16" customFormat="1" ht="12" customHeight="1" x14ac:dyDescent="0.3">
      <c r="A50" s="26" t="s">
        <v>79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48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>
        <v>96016.07</v>
      </c>
      <c r="X50" s="61">
        <v>204054.96</v>
      </c>
      <c r="Y50" s="61">
        <v>205472</v>
      </c>
      <c r="Z50" s="61">
        <v>192318.89</v>
      </c>
    </row>
    <row r="51" spans="1:26" s="46" customFormat="1" ht="12" customHeight="1" x14ac:dyDescent="0.3">
      <c r="A51" s="27" t="s">
        <v>74</v>
      </c>
      <c r="B51" s="51"/>
      <c r="C51" s="51"/>
      <c r="D51" s="51"/>
      <c r="E51" s="51"/>
      <c r="F51" s="51"/>
      <c r="G51" s="51"/>
      <c r="H51" s="51"/>
      <c r="I51" s="51"/>
      <c r="J51" s="51"/>
      <c r="K51" s="52"/>
      <c r="L51" s="51"/>
      <c r="M51" s="52"/>
      <c r="N51" s="52"/>
      <c r="O51" s="52"/>
      <c r="P51" s="52"/>
      <c r="Q51" s="52"/>
      <c r="R51" s="52"/>
      <c r="S51" s="52"/>
      <c r="T51" s="52"/>
      <c r="U51" s="52">
        <v>50000</v>
      </c>
      <c r="V51" s="52">
        <v>50000</v>
      </c>
      <c r="W51" s="52">
        <v>50000</v>
      </c>
      <c r="X51" s="52">
        <v>232125.85</v>
      </c>
      <c r="Y51" s="52">
        <v>228988.3</v>
      </c>
      <c r="Z51" s="52">
        <v>85761.15</v>
      </c>
    </row>
    <row r="52" spans="1:26" ht="12" customHeight="1" x14ac:dyDescent="0.3">
      <c r="A52" s="28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0"/>
      <c r="M52" s="11"/>
      <c r="N52" s="11"/>
      <c r="O52" s="11"/>
      <c r="P52" s="11"/>
      <c r="Q52" s="11"/>
      <c r="R52" s="11"/>
      <c r="S52" s="42"/>
      <c r="T52" s="37"/>
      <c r="U52" s="55"/>
      <c r="V52" s="58"/>
      <c r="W52" s="58"/>
      <c r="X52" s="58"/>
      <c r="Y52" s="58"/>
      <c r="Z52" s="58"/>
    </row>
    <row r="53" spans="1:26" ht="12" customHeight="1" x14ac:dyDescent="0.3">
      <c r="A53" s="21" t="s">
        <v>84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>
        <v>831969</v>
      </c>
      <c r="R53" s="22">
        <v>662599</v>
      </c>
      <c r="S53" s="43">
        <v>1585042.78</v>
      </c>
      <c r="T53" s="43">
        <v>1947004.56</v>
      </c>
      <c r="U53" s="50">
        <v>2503653</v>
      </c>
      <c r="V53" s="50">
        <v>2682874</v>
      </c>
      <c r="W53" s="50">
        <v>1895456</v>
      </c>
      <c r="X53" s="50">
        <v>1551369</v>
      </c>
      <c r="Y53" s="50">
        <v>1433308.15</v>
      </c>
      <c r="Z53" s="50">
        <f>1471357.15+101357</f>
        <v>1572714.15</v>
      </c>
    </row>
    <row r="54" spans="1:26" ht="12" customHeight="1" x14ac:dyDescent="0.3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0"/>
      <c r="M54" s="11"/>
      <c r="N54" s="11"/>
      <c r="O54" s="11"/>
      <c r="P54" s="11"/>
      <c r="Q54" s="11"/>
      <c r="R54" s="11"/>
      <c r="S54" s="42"/>
      <c r="T54" s="42"/>
      <c r="U54" s="49"/>
      <c r="V54" s="49"/>
      <c r="W54" s="49"/>
      <c r="X54" s="62"/>
      <c r="Y54" s="62"/>
      <c r="Z54" s="62"/>
    </row>
    <row r="55" spans="1:26" ht="12" customHeight="1" x14ac:dyDescent="0.3">
      <c r="A55" s="21" t="s">
        <v>57</v>
      </c>
      <c r="B55" s="22">
        <v>53422045</v>
      </c>
      <c r="C55" s="22">
        <v>57647942</v>
      </c>
      <c r="D55" s="22">
        <v>57235759</v>
      </c>
      <c r="E55" s="22">
        <v>55502114</v>
      </c>
      <c r="F55" s="22">
        <v>61482369.000000007</v>
      </c>
      <c r="G55" s="22">
        <v>61958015</v>
      </c>
      <c r="H55" s="22">
        <v>51902720.799999997</v>
      </c>
      <c r="I55" s="22">
        <v>53347417</v>
      </c>
      <c r="J55" s="22">
        <v>52399396</v>
      </c>
      <c r="K55" s="22">
        <v>50023062</v>
      </c>
      <c r="L55" s="22">
        <v>50601864</v>
      </c>
      <c r="M55" s="22">
        <v>55223365</v>
      </c>
      <c r="N55" s="22">
        <v>55754146.679999992</v>
      </c>
      <c r="O55" s="22">
        <v>59605029.219999999</v>
      </c>
      <c r="P55" s="22">
        <v>53680965.139999993</v>
      </c>
      <c r="Q55" s="22"/>
      <c r="R55" s="22"/>
      <c r="S55" s="43"/>
      <c r="T55" s="43"/>
      <c r="U55" s="50"/>
      <c r="V55" s="50"/>
      <c r="W55" s="50"/>
      <c r="X55" s="63"/>
      <c r="Y55" s="63"/>
      <c r="Z55" s="63"/>
    </row>
    <row r="56" spans="1:26" ht="12" customHeigh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1"/>
      <c r="T56" s="41"/>
      <c r="U56" s="48"/>
      <c r="V56" s="48"/>
      <c r="W56" s="48"/>
      <c r="X56" s="64"/>
      <c r="Y56" s="64"/>
      <c r="Z56" s="64"/>
    </row>
    <row r="57" spans="1:26" ht="12" customHeight="1" x14ac:dyDescent="0.3">
      <c r="A57" s="21" t="s">
        <v>58</v>
      </c>
      <c r="B57" s="22">
        <v>6000000</v>
      </c>
      <c r="C57" s="22">
        <v>1873084</v>
      </c>
      <c r="D57" s="22">
        <v>2746483</v>
      </c>
      <c r="E57" s="22">
        <v>3296362</v>
      </c>
      <c r="F57" s="22">
        <v>2586065</v>
      </c>
      <c r="G57" s="22">
        <v>1182059</v>
      </c>
      <c r="H57" s="22">
        <v>1296533</v>
      </c>
      <c r="I57" s="22">
        <v>2300000</v>
      </c>
      <c r="J57" s="22">
        <v>2283705</v>
      </c>
      <c r="K57" s="22">
        <v>2500000</v>
      </c>
      <c r="L57" s="22">
        <v>2617000</v>
      </c>
      <c r="M57" s="22">
        <v>2861690</v>
      </c>
      <c r="N57" s="22">
        <v>2807111.93</v>
      </c>
      <c r="O57" s="22">
        <v>2993470.04</v>
      </c>
      <c r="P57" s="22">
        <v>3040000</v>
      </c>
      <c r="Q57" s="22"/>
      <c r="R57" s="22"/>
      <c r="S57" s="43"/>
      <c r="T57" s="43"/>
      <c r="U57" s="50"/>
      <c r="V57" s="50"/>
      <c r="W57" s="50"/>
      <c r="X57" s="63"/>
      <c r="Y57" s="63"/>
      <c r="Z57" s="63"/>
    </row>
    <row r="58" spans="1:26" ht="12" customHeight="1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1"/>
      <c r="T58" s="41"/>
      <c r="U58" s="48"/>
      <c r="V58" s="48"/>
      <c r="W58" s="48"/>
      <c r="X58" s="64"/>
      <c r="Y58" s="64"/>
      <c r="Z58" s="64"/>
    </row>
    <row r="59" spans="1:26" ht="12" customHeight="1" x14ac:dyDescent="0.3">
      <c r="A59" s="21" t="s">
        <v>59</v>
      </c>
      <c r="B59" s="22">
        <v>59422045</v>
      </c>
      <c r="C59" s="22">
        <v>59521026</v>
      </c>
      <c r="D59" s="22">
        <v>59982242</v>
      </c>
      <c r="E59" s="22">
        <v>58798476</v>
      </c>
      <c r="F59" s="22">
        <v>64974645.150000006</v>
      </c>
      <c r="G59" s="22">
        <v>63140074</v>
      </c>
      <c r="H59" s="22">
        <v>53199253.799999997</v>
      </c>
      <c r="I59" s="22">
        <v>55647417</v>
      </c>
      <c r="J59" s="22">
        <v>54683101</v>
      </c>
      <c r="K59" s="22">
        <v>52523062</v>
      </c>
      <c r="L59" s="22">
        <v>53218864</v>
      </c>
      <c r="M59" s="22">
        <v>58085055</v>
      </c>
      <c r="N59" s="22">
        <v>58561258.609999992</v>
      </c>
      <c r="O59" s="22">
        <v>62598499.259999998</v>
      </c>
      <c r="P59" s="22">
        <v>56720965.139999993</v>
      </c>
      <c r="Q59" s="22">
        <v>59670414</v>
      </c>
      <c r="R59" s="22">
        <v>61106003</v>
      </c>
      <c r="S59" s="43">
        <v>62236519.780000001</v>
      </c>
      <c r="T59" s="43">
        <v>63783804.560000002</v>
      </c>
      <c r="U59" s="50">
        <v>65624088</v>
      </c>
      <c r="V59" s="50">
        <f>V53+V41+V30+V19+V12+V5</f>
        <v>64499565.880000003</v>
      </c>
      <c r="W59" s="50">
        <f>W53+W41+W30+W19+W12+W5</f>
        <v>64006008.859999999</v>
      </c>
      <c r="X59" s="50">
        <f t="shared" ref="X59:Z59" si="6">X53+X41+X30+X19+X12+X5</f>
        <v>64462689.060000002</v>
      </c>
      <c r="Y59" s="50">
        <f t="shared" si="6"/>
        <v>64598844.5</v>
      </c>
      <c r="Z59" s="50">
        <f>Z53+Z41+Z30+Z19+Z12+Z5</f>
        <v>67905342.890000001</v>
      </c>
    </row>
    <row r="60" spans="1:26" ht="12" customHeight="1" x14ac:dyDescent="0.3"/>
    <row r="61" spans="1:26" x14ac:dyDescent="0.3">
      <c r="A61" s="13" t="s">
        <v>60</v>
      </c>
    </row>
    <row r="62" spans="1:26" x14ac:dyDescent="0.3">
      <c r="A62" s="14" t="s">
        <v>5</v>
      </c>
    </row>
    <row r="63" spans="1:26" x14ac:dyDescent="0.3">
      <c r="A63" s="15" t="s">
        <v>10</v>
      </c>
    </row>
    <row r="64" spans="1:26" x14ac:dyDescent="0.3">
      <c r="A64" s="15" t="s">
        <v>7</v>
      </c>
    </row>
    <row r="65" spans="1:1" s="16" customFormat="1" x14ac:dyDescent="0.3">
      <c r="A65" s="15" t="s">
        <v>64</v>
      </c>
    </row>
    <row r="66" spans="1:1" x14ac:dyDescent="0.3">
      <c r="A66" s="13" t="s">
        <v>65</v>
      </c>
    </row>
    <row r="67" spans="1:1" x14ac:dyDescent="0.3">
      <c r="A67" s="17" t="s">
        <v>20</v>
      </c>
    </row>
    <row r="68" spans="1:1" x14ac:dyDescent="0.3">
      <c r="A68" s="17"/>
    </row>
    <row r="69" spans="1:1" x14ac:dyDescent="0.3">
      <c r="A69" s="18"/>
    </row>
    <row r="70" spans="1:1" x14ac:dyDescent="0.3">
      <c r="A70" s="13" t="s">
        <v>61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Degiorgi, Paolo, BLW"/>
    <f:field ref="objmodifiedat" par="" text="04.11.2019 16:29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5611C77-B3A3-4041-B606-A8BF440FEFFB}"/>
</file>

<file path=customXml/itemProps3.xml><?xml version="1.0" encoding="utf-8"?>
<ds:datastoreItem xmlns:ds="http://schemas.openxmlformats.org/officeDocument/2006/customXml" ds:itemID="{A0F360E3-C3E7-4606-ABF1-F5267C013F8F}"/>
</file>

<file path=customXml/itemProps4.xml><?xml version="1.0" encoding="utf-8"?>
<ds:datastoreItem xmlns:ds="http://schemas.openxmlformats.org/officeDocument/2006/customXml" ds:itemID="{1DC45DC5-FD5E-4E09-B2EA-F793A8CC21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Martina De Paola BLW</cp:lastModifiedBy>
  <cp:lastPrinted>2014-09-04T13:46:52Z</cp:lastPrinted>
  <dcterms:created xsi:type="dcterms:W3CDTF">2011-09-15T10:17:54Z</dcterms:created>
  <dcterms:modified xsi:type="dcterms:W3CDTF">2024-06-10T13:59:35Z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2019-11-04T16:25:11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*COO.2101.101.7.1381660*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